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7" activeTab="0"/>
  </bookViews>
  <sheets>
    <sheet name="Pfalzgraf Decoder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<sst xmlns="http://schemas.openxmlformats.org/spreadsheetml/2006/main" count="50" uniqueCount="22">
  <si>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Werte eingeben / Enter values:</t>
  </si>
  <si>
    <t>A</t>
  </si>
  <si>
    <t>B</t>
  </si>
  <si>
    <t>C</t>
  </si>
  <si>
    <t>D</t>
  </si>
  <si>
    <t>E</t>
  </si>
  <si>
    <t>F</t>
  </si>
  <si>
    <t>G</t>
  </si>
  <si>
    <t>H</t>
  </si>
  <si>
    <t>Wegpunkte / Waypoints:</t>
  </si>
  <si>
    <t>1. WP N50°</t>
  </si>
  <si>
    <t>.</t>
  </si>
  <si>
    <t>E07°</t>
  </si>
  <si>
    <t>2. WP N50°</t>
  </si>
  <si>
    <t>3. WP N50°</t>
  </si>
  <si>
    <t>4. WP N50°</t>
  </si>
  <si>
    <t>WP 4A N50°</t>
  </si>
  <si>
    <t>WP 4B N50°</t>
  </si>
  <si>
    <t>5. WP N50°</t>
  </si>
  <si>
    <t>Über / Via</t>
  </si>
  <si>
    <t>CACHE N50°</t>
  </si>
  <si>
    <t>Zurück / Back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</si>
</sst>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"/>
    <numFmt numFmtId="166" formatCode="000"/>
  </numFmts>
  <fonts count="4">
    <font>
      <sz val="10"/>
      <name val="Tahoma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4" borderId="2" xfId="0" applyFont="1" applyFill="1" applyBorder="1" applyAlignment="1" applyProtection="1">
      <alignment horizontal="right" vertical="center"/>
      <protection hidden="1"/>
    </xf>
    <xf numFmtId="165" fontId="3" fillId="0" borderId="2" xfId="0" applyNumberFormat="1" applyFont="1" applyBorder="1" applyAlignment="1" applyProtection="1">
      <alignment horizontal="center" vertical="center"/>
      <protection hidden="1"/>
    </xf>
    <xf numFmtId="164" fontId="3" fillId="4" borderId="2" xfId="0" applyFont="1" applyFill="1" applyBorder="1" applyAlignment="1" applyProtection="1">
      <alignment horizontal="center" vertical="center"/>
      <protection hidden="1"/>
    </xf>
    <xf numFmtId="166" fontId="3" fillId="0" borderId="2" xfId="0" applyNumberFormat="1" applyFont="1" applyBorder="1" applyAlignment="1" applyProtection="1">
      <alignment horizontal="center" vertical="center"/>
      <protection hidden="1"/>
    </xf>
    <xf numFmtId="164" fontId="3" fillId="4" borderId="0" xfId="0" applyFont="1" applyFill="1" applyAlignment="1" applyProtection="1">
      <alignment horizontal="right" vertical="center"/>
      <protection hidden="1"/>
    </xf>
    <xf numFmtId="165" fontId="3" fillId="5" borderId="2" xfId="0" applyNumberFormat="1" applyFont="1" applyFill="1" applyBorder="1" applyAlignment="1" applyProtection="1">
      <alignment horizontal="center" vertical="center"/>
      <protection hidden="1"/>
    </xf>
    <xf numFmtId="166" fontId="3" fillId="5" borderId="2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200" zoomScaleNormal="200" workbookViewId="0" topLeftCell="A1">
      <selection activeCell="I2" sqref="I2"/>
    </sheetView>
  </sheetViews>
  <sheetFormatPr defaultColWidth="12.57421875" defaultRowHeight="12.75"/>
  <cols>
    <col min="1" max="1" width="11.57421875" style="0" customWidth="1"/>
    <col min="2" max="4" width="4.00390625" style="0" customWidth="1"/>
    <col min="5" max="5" width="4.7109375" style="0" customWidth="1"/>
    <col min="6" max="8" width="4.00390625" style="0" customWidth="1"/>
    <col min="9" max="16" width="2.57421875" style="0" customWidth="1"/>
    <col min="17" max="16384" width="11.57421875" style="0" customWidth="1"/>
  </cols>
  <sheetData>
    <row r="1" spans="1:16" ht="14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16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"/>
      <c r="J2" s="3"/>
      <c r="K2" s="3"/>
      <c r="L2" s="3"/>
      <c r="M2" s="3"/>
      <c r="N2" s="3"/>
      <c r="O2" s="3"/>
      <c r="P2" s="3"/>
    </row>
    <row r="3" spans="1:16" ht="14.25">
      <c r="A3" s="1" t="s">
        <v>9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8" ht="14.25">
      <c r="A4" s="6" t="s">
        <v>10</v>
      </c>
      <c r="B4" s="7">
        <f>IF(A2="A",0,6)</f>
        <v>0</v>
      </c>
      <c r="C4" s="8" t="s">
        <v>11</v>
      </c>
      <c r="D4" s="9">
        <f>IF(A2="A",0,ABS(A2*33))</f>
        <v>0</v>
      </c>
      <c r="E4" s="6" t="s">
        <v>12</v>
      </c>
      <c r="F4" s="7">
        <f>IF(B2="B",0,ABS(B2-2+40))</f>
        <v>0</v>
      </c>
      <c r="G4" s="8" t="s">
        <v>11</v>
      </c>
      <c r="H4" s="9">
        <f>IF(B2="B",0,ABS(A2*B2*7+40))</f>
        <v>0</v>
      </c>
    </row>
    <row r="5" spans="1:8" ht="14.25">
      <c r="A5" s="6" t="s">
        <v>13</v>
      </c>
      <c r="B5" s="7">
        <f>IF(C2="C",0,6)</f>
        <v>0</v>
      </c>
      <c r="C5" s="8" t="s">
        <v>11</v>
      </c>
      <c r="D5" s="9">
        <f>IF(C2="C",0,ABS(A2*C2*3+117))</f>
        <v>0</v>
      </c>
      <c r="E5" s="6" t="s">
        <v>12</v>
      </c>
      <c r="F5" s="7">
        <f>IF(C2="C",0,ABS(A2-C2+1+40))</f>
        <v>0</v>
      </c>
      <c r="G5" s="8" t="s">
        <v>11</v>
      </c>
      <c r="H5" s="9">
        <f>IF(C2="C",0,ABS(B2*C2*3+95))</f>
        <v>0</v>
      </c>
    </row>
    <row r="6" spans="1:8" ht="14.25">
      <c r="A6" s="6" t="s">
        <v>14</v>
      </c>
      <c r="B6" s="7">
        <f>IF(D2="D",0,6)</f>
        <v>0</v>
      </c>
      <c r="C6" s="8" t="s">
        <v>11</v>
      </c>
      <c r="D6" s="9">
        <f>IF(D2="D",0,ABS(A2*C2*5+D2*13))</f>
        <v>0</v>
      </c>
      <c r="E6" s="6" t="s">
        <v>12</v>
      </c>
      <c r="F6" s="7">
        <f>IF(D2="D",0,ABS(B2-D2+1+40))</f>
        <v>0</v>
      </c>
      <c r="G6" s="8" t="s">
        <v>11</v>
      </c>
      <c r="H6" s="9">
        <f>IF(D2="D",0,ABS(A2*C2*D2+A2*C2))</f>
        <v>0</v>
      </c>
    </row>
    <row r="7" spans="1:8" ht="14.25">
      <c r="A7" s="6" t="s">
        <v>15</v>
      </c>
      <c r="B7" s="7">
        <f>IF(E2="E",0,6)</f>
        <v>0</v>
      </c>
      <c r="C7" s="8" t="s">
        <v>11</v>
      </c>
      <c r="D7" s="9">
        <f>IF(E2="E",0,ABS(A2*B2*10-E2*13))</f>
        <v>0</v>
      </c>
      <c r="E7" s="6" t="s">
        <v>12</v>
      </c>
      <c r="F7" s="7">
        <f>IF(E2="E",0,ABS(B2-D2+1+40))</f>
        <v>0</v>
      </c>
      <c r="G7" s="8" t="s">
        <v>11</v>
      </c>
      <c r="H7" s="9">
        <f>IF(E2="E",0,ABS(A2*C2*D2+E2*33))</f>
        <v>0</v>
      </c>
    </row>
    <row r="8" spans="1:8" ht="14.25">
      <c r="A8" s="6" t="s">
        <v>16</v>
      </c>
      <c r="B8" s="7">
        <f>IF(F2="F",0,ABS(B2))</f>
        <v>0</v>
      </c>
      <c r="C8" s="8" t="s">
        <v>11</v>
      </c>
      <c r="D8" s="9">
        <f>IF(F2="F",0,ABS(F2*116+3))</f>
        <v>0</v>
      </c>
      <c r="E8" s="6" t="s">
        <v>12</v>
      </c>
      <c r="F8" s="7">
        <f>IF(F2="F",0,ABS(B2-D2+1+40))</f>
        <v>0</v>
      </c>
      <c r="G8" s="8" t="s">
        <v>11</v>
      </c>
      <c r="H8" s="9">
        <f>IF(F2="F",0,ABS(F2*80+5))</f>
        <v>0</v>
      </c>
    </row>
    <row r="9" spans="1:8" ht="14.25">
      <c r="A9" s="6" t="s">
        <v>17</v>
      </c>
      <c r="B9" s="7">
        <f>IF(G2="G",0,ABS(D2+2))</f>
        <v>0</v>
      </c>
      <c r="C9" s="8" t="s">
        <v>11</v>
      </c>
      <c r="D9" s="9">
        <f>IF(G2="G",0,ABS(F2*G2*G2+69))</f>
        <v>0</v>
      </c>
      <c r="E9" s="6" t="s">
        <v>12</v>
      </c>
      <c r="F9" s="7">
        <f>IF(G2="G",0,ABS(B2-D2+1+40))</f>
        <v>0</v>
      </c>
      <c r="G9" s="8" t="s">
        <v>11</v>
      </c>
      <c r="H9" s="9">
        <f>IF(G2="G",0,ABS((F2*G2*G2-69)))</f>
        <v>0</v>
      </c>
    </row>
    <row r="10" spans="1:8" ht="14.25">
      <c r="A10" s="6" t="s">
        <v>18</v>
      </c>
      <c r="B10" s="7">
        <f>IF(G2="G",0,ABS(C2-D2))</f>
        <v>0</v>
      </c>
      <c r="C10" s="8" t="s">
        <v>11</v>
      </c>
      <c r="D10" s="9">
        <f>IF(G2="G",0,ABS(G2*18-A2))</f>
        <v>0</v>
      </c>
      <c r="E10" s="10" t="s">
        <v>12</v>
      </c>
      <c r="F10" s="7">
        <f>IF(G2="G",0,ABS(A2-C2+1+40))</f>
        <v>0</v>
      </c>
      <c r="G10" s="8" t="s">
        <v>11</v>
      </c>
      <c r="H10" s="9">
        <f>IF(G2="G",0,ABS(G2*8))</f>
        <v>0</v>
      </c>
    </row>
    <row r="11" spans="1:8" ht="14.25">
      <c r="A11" s="6" t="s">
        <v>19</v>
      </c>
      <c r="B11" s="7">
        <f>IF(H2="H",0,ABS(D2+2))</f>
        <v>0</v>
      </c>
      <c r="C11" s="8" t="s">
        <v>11</v>
      </c>
      <c r="D11" s="9">
        <f>IF(H2="H",0,ABS((F2*G2+G2*H2)+23))</f>
        <v>0</v>
      </c>
      <c r="E11" s="6" t="s">
        <v>12</v>
      </c>
      <c r="F11" s="7">
        <f>IF(H2="H",0,ABS(D2+40))</f>
        <v>0</v>
      </c>
      <c r="G11" s="8" t="s">
        <v>11</v>
      </c>
      <c r="H11" s="9">
        <f>IF(H2="H",0,ABS((F2-E2)*H2))</f>
        <v>0</v>
      </c>
    </row>
    <row r="12" spans="1:8" ht="14.25">
      <c r="A12" s="6" t="s">
        <v>20</v>
      </c>
      <c r="B12" s="11">
        <f>IF(H2="H",0,ABS(D2+2))</f>
        <v>0</v>
      </c>
      <c r="C12" s="8" t="s">
        <v>11</v>
      </c>
      <c r="D12" s="12">
        <f>IF(H2="H",0,ABS((F2*G2+G2*H2)+15))</f>
        <v>0</v>
      </c>
      <c r="E12" s="6" t="s">
        <v>12</v>
      </c>
      <c r="F12" s="11">
        <f>IF(H2="H",0,ABS(D2+40))</f>
        <v>0</v>
      </c>
      <c r="G12" s="8" t="s">
        <v>11</v>
      </c>
      <c r="H12" s="12">
        <f>IF(H2="H",0,ABS((F2-E2)*H2)+70)</f>
        <v>0</v>
      </c>
    </row>
    <row r="13" spans="1:8" ht="14.25">
      <c r="A13" s="6" t="s">
        <v>21</v>
      </c>
      <c r="B13" s="7">
        <f>IF(H2="H",0,ABS(D2+2))</f>
        <v>0</v>
      </c>
      <c r="C13" s="8" t="s">
        <v>11</v>
      </c>
      <c r="D13" s="9">
        <f>IF(H2="H",0,ABS((F2*G2+G2*H2)-57))</f>
        <v>0</v>
      </c>
      <c r="E13" s="6" t="s">
        <v>12</v>
      </c>
      <c r="F13" s="7">
        <f>IF(H2="H",0,ABS(D2+40))</f>
        <v>0</v>
      </c>
      <c r="G13" s="8" t="s">
        <v>11</v>
      </c>
      <c r="H13" s="9">
        <f>IF(H2="H",0,ABS((F2-E2)*H2)-145)</f>
        <v>0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Lösungstabelle für Geocache "Der Schatz des Pfalzgrafen"</dc:title>
  <dc:subject>(C) 2005-2015 Koblenzer</dc:subject>
  <dc:creator/>
  <cp:keywords>GCN9TR</cp:keywords>
  <dc:description/>
  <cp:lastModifiedBy/>
  <dcterms:created xsi:type="dcterms:W3CDTF">2015-05-10T09:22:24Z</dcterms:created>
  <cp:category/>
  <cp:version/>
  <cp:contentType/>
  <cp:contentStatus/>
  <cp:revision>1</cp:revision>
</cp:coreProperties>
</file>